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uillinoisedu-my.sharepoint.com/personal/npaulson_illinois_edu/Documents/Documents/"/>
    </mc:Choice>
  </mc:AlternateContent>
  <xr:revisionPtr revIDLastSave="39" documentId="8_{55CAAC5D-B1EE-45BC-AB6D-6E1AE853D081}" xr6:coauthVersionLast="47" xr6:coauthVersionMax="47" xr10:uidLastSave="{834FC9FF-AB83-403B-95E7-B20E6F5BA969}"/>
  <bookViews>
    <workbookView xWindow="25110" yWindow="1275" windowWidth="24825" windowHeight="15345" xr2:uid="{44D3407E-B69F-4EAA-8EA9-0F7E4DC3B2A5}"/>
  </bookViews>
  <sheets>
    <sheet name="Calc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4" i="1" l="1"/>
  <c r="M30" i="1" s="1"/>
  <c r="M10" i="1"/>
  <c r="M16" i="1" s="1"/>
  <c r="F26" i="1"/>
  <c r="G26" i="1" s="1"/>
  <c r="F27" i="1"/>
  <c r="G27" i="1" s="1"/>
  <c r="F28" i="1"/>
  <c r="G28" i="1" s="1"/>
  <c r="F25" i="1"/>
  <c r="G25" i="1" s="1"/>
  <c r="J19" i="1"/>
  <c r="J5" i="1"/>
  <c r="F12" i="1"/>
  <c r="G12" i="1" s="1"/>
  <c r="F13" i="1"/>
  <c r="G13" i="1" s="1"/>
  <c r="F14" i="1"/>
  <c r="G14" i="1" s="1"/>
  <c r="F11" i="1"/>
  <c r="G11" i="1" s="1"/>
  <c r="N24" i="1" l="1"/>
  <c r="O24" i="1" s="1"/>
  <c r="N10" i="1"/>
  <c r="O10" i="1" s="1"/>
  <c r="L10" i="1"/>
  <c r="K10" i="1" s="1"/>
  <c r="J10" i="1" s="1"/>
  <c r="I10" i="1" s="1"/>
  <c r="I11" i="1" s="1"/>
  <c r="L24" i="1"/>
  <c r="M27" i="1"/>
  <c r="M25" i="1"/>
  <c r="M28" i="1"/>
  <c r="M26" i="1"/>
  <c r="N27" i="1" l="1"/>
  <c r="N25" i="1"/>
  <c r="N26" i="1"/>
  <c r="N28" i="1"/>
  <c r="K24" i="1"/>
  <c r="L30" i="1"/>
  <c r="L28" i="1"/>
  <c r="L16" i="1"/>
  <c r="L27" i="1"/>
  <c r="L26" i="1"/>
  <c r="N30" i="1"/>
  <c r="L25" i="1"/>
  <c r="L12" i="1"/>
  <c r="L14" i="1"/>
  <c r="L13" i="1"/>
  <c r="L11" i="1"/>
  <c r="K12" i="1" l="1"/>
  <c r="K16" i="1"/>
  <c r="K14" i="1"/>
  <c r="K13" i="1"/>
  <c r="K11" i="1"/>
  <c r="K30" i="1"/>
  <c r="K26" i="1"/>
  <c r="J24" i="1"/>
  <c r="K25" i="1"/>
  <c r="K27" i="1"/>
  <c r="K28" i="1"/>
  <c r="M12" i="1"/>
  <c r="M14" i="1"/>
  <c r="M13" i="1"/>
  <c r="M11" i="1"/>
  <c r="N16" i="1"/>
  <c r="J25" i="1" l="1"/>
  <c r="J27" i="1"/>
  <c r="J26" i="1"/>
  <c r="I24" i="1"/>
  <c r="J30" i="1"/>
  <c r="J28" i="1"/>
  <c r="J13" i="1"/>
  <c r="J16" i="1"/>
  <c r="J14" i="1"/>
  <c r="J11" i="1"/>
  <c r="J12" i="1"/>
  <c r="N12" i="1"/>
  <c r="N14" i="1"/>
  <c r="N13" i="1"/>
  <c r="N11" i="1"/>
  <c r="O28" i="1" l="1"/>
  <c r="O25" i="1"/>
  <c r="O26" i="1"/>
  <c r="O30" i="1"/>
  <c r="O27" i="1"/>
  <c r="I12" i="1"/>
  <c r="I14" i="1"/>
  <c r="I16" i="1"/>
  <c r="I13" i="1"/>
  <c r="I27" i="1"/>
  <c r="I28" i="1"/>
  <c r="I25" i="1"/>
  <c r="I26" i="1"/>
  <c r="I30" i="1"/>
  <c r="O16" i="1" l="1"/>
  <c r="O13" i="1" l="1"/>
  <c r="O11" i="1"/>
  <c r="O12" i="1"/>
  <c r="O14" i="1"/>
</calcChain>
</file>

<file path=xl/sharedStrings.xml><?xml version="1.0" encoding="utf-8"?>
<sst xmlns="http://schemas.openxmlformats.org/spreadsheetml/2006/main" count="29" uniqueCount="18">
  <si>
    <t>% decline in price</t>
  </si>
  <si>
    <t>Yield</t>
  </si>
  <si>
    <t>Corn</t>
  </si>
  <si>
    <t>Yield/APH</t>
  </si>
  <si>
    <t>Soybeans</t>
  </si>
  <si>
    <t>Coverage</t>
  </si>
  <si>
    <t>Revenue Guarantee</t>
  </si>
  <si>
    <r>
      <t>Projected Price</t>
    </r>
    <r>
      <rPr>
        <vertAlign val="superscript"/>
        <sz val="11"/>
        <color theme="1"/>
        <rFont val="Calibri"/>
        <family val="2"/>
        <scheme val="minor"/>
      </rPr>
      <t>1</t>
    </r>
  </si>
  <si>
    <r>
      <t>Harvest Price</t>
    </r>
    <r>
      <rPr>
        <vertAlign val="superscript"/>
        <sz val="11"/>
        <color theme="1"/>
        <rFont val="Calibri"/>
        <family val="2"/>
        <scheme val="minor"/>
      </rPr>
      <t>2</t>
    </r>
  </si>
  <si>
    <r>
      <t>APH Yield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</si>
  <si>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Yield Change</t>
    </r>
    <r>
      <rPr>
        <vertAlign val="superscript"/>
        <sz val="11"/>
        <color theme="1"/>
        <rFont val="Calibri"/>
        <family val="2"/>
        <scheme val="minor"/>
      </rPr>
      <t>4</t>
    </r>
  </si>
  <si>
    <t>Yield to Trigger Payment</t>
  </si>
  <si>
    <t>RP and RP-HPE Insurance Payments by yield and Coverage</t>
  </si>
  <si>
    <t>Instructions: Enter your APH Yield to view payment tables for your farm.  The harvest price and yield change values can also be modified.</t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</si>
  <si>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Projected price based on average settlement price on the December (corn) and November (soybeans) 2023 futures contracts during February</t>
    </r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</si>
  <si>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Harvest price based on average settlement price on the December (corn) and November (soybeans) 2023 futures contracts during October</t>
    </r>
  </si>
  <si>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 xml:space="preserve"> Enter your Actual Production History yield in use for your insurance policy</t>
    </r>
  </si>
  <si>
    <r>
      <rPr>
        <vertAlign val="super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 xml:space="preserve"> Yield change sets the interval for the payment table columns, centered at the APH yield entered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</si>
</sst>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&quot;$&quot;#,##0.00"/>
    <numFmt numFmtId="166" formatCode="0.000"/>
    <numFmt numFmtId="167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3" fillId="2" borderId="1" xfId="0" applyFont="1" applyFill="1" applyBorder="1" applyProtection="1">
      <protection locked="0"/>
    </xf>
    <xf numFmtId="0" fontId="2" fillId="0" borderId="0" xfId="0" applyFont="1"/>
    <xf numFmtId="0" fontId="2" fillId="0" borderId="9" xfId="0" applyFont="1" applyBorder="1"/>
    <xf numFmtId="0" fontId="0" fillId="0" borderId="10" xfId="0" applyBorder="1"/>
    <xf numFmtId="0" fontId="0" fillId="0" borderId="10" xfId="0" applyBorder="1" applyAlignment="1">
      <alignment horizontal="right"/>
    </xf>
    <xf numFmtId="165" fontId="4" fillId="0" borderId="11" xfId="0" applyNumberFormat="1" applyFont="1" applyBorder="1"/>
    <xf numFmtId="165" fontId="4" fillId="0" borderId="10" xfId="0" applyNumberFormat="1" applyFont="1" applyBorder="1"/>
    <xf numFmtId="0" fontId="0" fillId="0" borderId="12" xfId="0" applyBorder="1"/>
    <xf numFmtId="0" fontId="0" fillId="0" borderId="13" xfId="0" applyBorder="1"/>
    <xf numFmtId="0" fontId="0" fillId="0" borderId="0" xfId="0" applyAlignment="1">
      <alignment horizontal="right"/>
    </xf>
    <xf numFmtId="165" fontId="3" fillId="0" borderId="0" xfId="0" applyNumberFormat="1" applyFont="1"/>
    <xf numFmtId="0" fontId="0" fillId="0" borderId="14" xfId="0" applyBorder="1"/>
    <xf numFmtId="0" fontId="3" fillId="0" borderId="0" xfId="0" applyFont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5" xfId="0" applyBorder="1"/>
    <xf numFmtId="9" fontId="0" fillId="0" borderId="4" xfId="1" applyFont="1" applyBorder="1" applyAlignment="1" applyProtection="1">
      <alignment horizontal="center"/>
    </xf>
    <xf numFmtId="164" fontId="0" fillId="0" borderId="5" xfId="0" applyNumberFormat="1" applyBorder="1" applyAlignment="1">
      <alignment horizontal="right"/>
    </xf>
    <xf numFmtId="164" fontId="0" fillId="0" borderId="21" xfId="0" applyNumberFormat="1" applyBorder="1" applyAlignment="1">
      <alignment horizontal="right"/>
    </xf>
    <xf numFmtId="165" fontId="2" fillId="0" borderId="5" xfId="0" applyNumberFormat="1" applyFont="1" applyBorder="1"/>
    <xf numFmtId="165" fontId="2" fillId="0" borderId="4" xfId="0" applyNumberFormat="1" applyFont="1" applyBorder="1"/>
    <xf numFmtId="165" fontId="2" fillId="0" borderId="2" xfId="0" applyNumberFormat="1" applyFont="1" applyBorder="1"/>
    <xf numFmtId="9" fontId="0" fillId="0" borderId="6" xfId="1" applyFont="1" applyBorder="1" applyAlignment="1" applyProtection="1">
      <alignment horizontal="center"/>
    </xf>
    <xf numFmtId="164" fontId="0" fillId="0" borderId="0" xfId="0" applyNumberFormat="1" applyAlignment="1">
      <alignment horizontal="right"/>
    </xf>
    <xf numFmtId="164" fontId="0" fillId="0" borderId="22" xfId="0" applyNumberFormat="1" applyBorder="1" applyAlignment="1">
      <alignment horizontal="right"/>
    </xf>
    <xf numFmtId="9" fontId="0" fillId="0" borderId="7" xfId="1" applyFont="1" applyBorder="1" applyAlignment="1" applyProtection="1">
      <alignment horizontal="center"/>
    </xf>
    <xf numFmtId="164" fontId="0" fillId="0" borderId="8" xfId="0" applyNumberFormat="1" applyBorder="1" applyAlignment="1">
      <alignment horizontal="right"/>
    </xf>
    <xf numFmtId="164" fontId="0" fillId="0" borderId="23" xfId="0" applyNumberFormat="1" applyBorder="1" applyAlignment="1">
      <alignment horizontal="right"/>
    </xf>
    <xf numFmtId="165" fontId="2" fillId="0" borderId="24" xfId="0" applyNumberFormat="1" applyFont="1" applyBorder="1"/>
    <xf numFmtId="165" fontId="2" fillId="0" borderId="3" xfId="0" applyNumberFormat="1" applyFont="1" applyBorder="1"/>
    <xf numFmtId="165" fontId="2" fillId="0" borderId="1" xfId="0" applyNumberFormat="1" applyFont="1" applyBorder="1"/>
    <xf numFmtId="166" fontId="0" fillId="0" borderId="0" xfId="0" applyNumberFormat="1" applyAlignment="1">
      <alignment horizontal="right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9" fontId="0" fillId="0" borderId="18" xfId="1" applyFont="1" applyFill="1" applyBorder="1" applyProtection="1"/>
    <xf numFmtId="9" fontId="0" fillId="0" borderId="19" xfId="1" applyFont="1" applyFill="1" applyBorder="1" applyProtection="1"/>
    <xf numFmtId="0" fontId="0" fillId="0" borderId="20" xfId="0" applyBorder="1"/>
    <xf numFmtId="164" fontId="0" fillId="0" borderId="5" xfId="0" applyNumberFormat="1" applyBorder="1"/>
    <xf numFmtId="0" fontId="0" fillId="0" borderId="21" xfId="0" applyBorder="1"/>
    <xf numFmtId="0" fontId="0" fillId="0" borderId="22" xfId="0" applyBorder="1"/>
    <xf numFmtId="164" fontId="0" fillId="0" borderId="8" xfId="0" applyNumberFormat="1" applyBorder="1"/>
    <xf numFmtId="0" fontId="0" fillId="0" borderId="23" xfId="0" applyBorder="1"/>
    <xf numFmtId="166" fontId="0" fillId="0" borderId="0" xfId="0" applyNumberFormat="1"/>
    <xf numFmtId="9" fontId="2" fillId="0" borderId="0" xfId="1" applyNumberFormat="1" applyFont="1" applyBorder="1" applyProtection="1"/>
    <xf numFmtId="167" fontId="0" fillId="0" borderId="5" xfId="0" applyNumberFormat="1" applyBorder="1" applyAlignment="1">
      <alignment horizontal="right"/>
    </xf>
    <xf numFmtId="167" fontId="0" fillId="0" borderId="0" xfId="0" applyNumberFormat="1" applyAlignment="1">
      <alignment horizontal="right"/>
    </xf>
    <xf numFmtId="167" fontId="0" fillId="0" borderId="8" xfId="0" applyNumberFormat="1" applyBorder="1" applyAlignment="1">
      <alignment horizontal="right"/>
    </xf>
    <xf numFmtId="165" fontId="4" fillId="0" borderId="1" xfId="0" applyNumberFormat="1" applyFont="1" applyFill="1" applyBorder="1" applyProtection="1"/>
    <xf numFmtId="167" fontId="0" fillId="0" borderId="5" xfId="0" applyNumberFormat="1" applyBorder="1"/>
    <xf numFmtId="167" fontId="0" fillId="0" borderId="0" xfId="0" applyNumberFormat="1"/>
    <xf numFmtId="167" fontId="0" fillId="0" borderId="8" xfId="0" applyNumberFormat="1" applyBorder="1"/>
    <xf numFmtId="0" fontId="2" fillId="0" borderId="5" xfId="0" applyFont="1" applyBorder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6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13FDB-CD73-4777-98D3-5B786AEB5C2B}">
  <sheetPr codeName="Sheet1"/>
  <dimension ref="C2:P36"/>
  <sheetViews>
    <sheetView showGridLines="0" tabSelected="1" zoomScale="110" zoomScaleNormal="110" workbookViewId="0">
      <selection activeCell="F21" sqref="F21"/>
    </sheetView>
  </sheetViews>
  <sheetFormatPr defaultRowHeight="15" x14ac:dyDescent="0.25"/>
  <cols>
    <col min="2" max="2" width="1.5703125" customWidth="1"/>
    <col min="3" max="3" width="6.28515625" customWidth="1"/>
    <col min="4" max="4" width="3.28515625" customWidth="1"/>
    <col min="5" max="5" width="14.140625" customWidth="1"/>
    <col min="6" max="6" width="10.140625" customWidth="1"/>
    <col min="7" max="7" width="14.5703125" customWidth="1"/>
    <col min="8" max="8" width="2" customWidth="1"/>
    <col min="16" max="16" width="0.85546875" customWidth="1"/>
    <col min="17" max="17" width="1.42578125" customWidth="1"/>
  </cols>
  <sheetData>
    <row r="2" spans="3:16" x14ac:dyDescent="0.25">
      <c r="C2" s="2" t="s">
        <v>13</v>
      </c>
    </row>
    <row r="3" spans="3:16" ht="9" customHeight="1" thickBot="1" x14ac:dyDescent="0.3"/>
    <row r="4" spans="3:16" ht="17.25" x14ac:dyDescent="0.25">
      <c r="C4" s="3" t="s">
        <v>2</v>
      </c>
      <c r="D4" s="4"/>
      <c r="E4" s="5" t="s">
        <v>7</v>
      </c>
      <c r="F4" s="6">
        <v>5.91</v>
      </c>
      <c r="G4" s="7"/>
      <c r="H4" s="7"/>
      <c r="I4" s="4"/>
      <c r="J4" s="4" t="s">
        <v>0</v>
      </c>
      <c r="K4" s="4"/>
      <c r="L4" s="4"/>
      <c r="M4" s="4"/>
      <c r="N4" s="4"/>
      <c r="O4" s="4"/>
      <c r="P4" s="8"/>
    </row>
    <row r="5" spans="3:16" ht="17.25" x14ac:dyDescent="0.25">
      <c r="C5" s="9"/>
      <c r="E5" s="10" t="s">
        <v>8</v>
      </c>
      <c r="F5" s="52">
        <v>4.88</v>
      </c>
      <c r="G5" s="11"/>
      <c r="H5" s="11"/>
      <c r="J5" s="48">
        <f>1-F5/F4</f>
        <v>0.17428087986463625</v>
      </c>
      <c r="P5" s="12"/>
    </row>
    <row r="6" spans="3:16" ht="17.25" x14ac:dyDescent="0.25">
      <c r="C6" s="9"/>
      <c r="E6" s="10" t="s">
        <v>9</v>
      </c>
      <c r="F6" s="1">
        <v>200</v>
      </c>
      <c r="G6" s="13"/>
      <c r="H6" s="13"/>
      <c r="J6" s="14"/>
      <c r="P6" s="12"/>
    </row>
    <row r="7" spans="3:16" ht="17.25" x14ac:dyDescent="0.25">
      <c r="C7" s="9"/>
      <c r="E7" s="10" t="s">
        <v>10</v>
      </c>
      <c r="F7" s="1">
        <v>10</v>
      </c>
      <c r="G7" s="13"/>
      <c r="H7" s="13"/>
      <c r="P7" s="12"/>
    </row>
    <row r="8" spans="3:16" x14ac:dyDescent="0.25">
      <c r="C8" s="9"/>
      <c r="I8" s="57" t="s">
        <v>12</v>
      </c>
      <c r="J8" s="57"/>
      <c r="K8" s="57"/>
      <c r="L8" s="57"/>
      <c r="M8" s="57"/>
      <c r="N8" s="57"/>
      <c r="O8" s="57"/>
      <c r="P8" s="12"/>
    </row>
    <row r="9" spans="3:16" x14ac:dyDescent="0.25">
      <c r="C9" s="9"/>
      <c r="I9" s="58" t="s">
        <v>1</v>
      </c>
      <c r="J9" s="58"/>
      <c r="K9" s="58"/>
      <c r="L9" s="58"/>
      <c r="M9" s="58"/>
      <c r="N9" s="58"/>
      <c r="O9" s="58"/>
      <c r="P9" s="12"/>
    </row>
    <row r="10" spans="3:16" ht="33" customHeight="1" x14ac:dyDescent="0.25">
      <c r="C10" s="9"/>
      <c r="E10" s="15" t="s">
        <v>5</v>
      </c>
      <c r="F10" s="16" t="s">
        <v>6</v>
      </c>
      <c r="G10" s="16" t="s">
        <v>11</v>
      </c>
      <c r="H10" s="17"/>
      <c r="I10" s="18">
        <f t="shared" ref="I10:K10" si="0">J10-$F$7</f>
        <v>160</v>
      </c>
      <c r="J10" s="18">
        <f t="shared" si="0"/>
        <v>170</v>
      </c>
      <c r="K10" s="18">
        <f t="shared" si="0"/>
        <v>180</v>
      </c>
      <c r="L10" s="18">
        <f>M10-$F$7</f>
        <v>190</v>
      </c>
      <c r="M10" s="56">
        <f>F6</f>
        <v>200</v>
      </c>
      <c r="N10" s="18">
        <f>M10+$F$7</f>
        <v>210</v>
      </c>
      <c r="O10" s="18">
        <f>N10+$F$7</f>
        <v>220</v>
      </c>
      <c r="P10" s="12"/>
    </row>
    <row r="11" spans="3:16" x14ac:dyDescent="0.25">
      <c r="C11" s="9"/>
      <c r="E11" s="19">
        <v>0.7</v>
      </c>
      <c r="F11" s="49">
        <f>E11*$F$6*$F$4</f>
        <v>827.4</v>
      </c>
      <c r="G11" s="20">
        <f>F11/$F$5</f>
        <v>169.54918032786884</v>
      </c>
      <c r="H11" s="21"/>
      <c r="I11" s="22">
        <f>MAX(0,$E11*$F$6*$F$4-$F$5*I$10)</f>
        <v>46.600000000000023</v>
      </c>
      <c r="J11" s="23">
        <f t="shared" ref="I11:O14" si="1">MAX(0,$E11*$F$6*$F$4-$F$5*J$10)</f>
        <v>0</v>
      </c>
      <c r="K11" s="23">
        <f t="shared" si="1"/>
        <v>0</v>
      </c>
      <c r="L11" s="23">
        <f t="shared" si="1"/>
        <v>0</v>
      </c>
      <c r="M11" s="23">
        <f t="shared" si="1"/>
        <v>0</v>
      </c>
      <c r="N11" s="23">
        <f t="shared" si="1"/>
        <v>0</v>
      </c>
      <c r="O11" s="24">
        <f t="shared" si="1"/>
        <v>0</v>
      </c>
      <c r="P11" s="12"/>
    </row>
    <row r="12" spans="3:16" x14ac:dyDescent="0.25">
      <c r="C12" s="9"/>
      <c r="E12" s="25">
        <v>0.75</v>
      </c>
      <c r="F12" s="50">
        <f>E12*$F$6*$F$4</f>
        <v>886.5</v>
      </c>
      <c r="G12" s="26">
        <f t="shared" ref="G12:G14" si="2">F12/$F$5</f>
        <v>181.65983606557378</v>
      </c>
      <c r="H12" s="27"/>
      <c r="I12" s="22">
        <f t="shared" si="1"/>
        <v>105.70000000000005</v>
      </c>
      <c r="J12" s="23">
        <f t="shared" si="1"/>
        <v>56.899999999999977</v>
      </c>
      <c r="K12" s="23">
        <f t="shared" si="1"/>
        <v>8.1000000000000227</v>
      </c>
      <c r="L12" s="23">
        <f t="shared" si="1"/>
        <v>0</v>
      </c>
      <c r="M12" s="23">
        <f t="shared" si="1"/>
        <v>0</v>
      </c>
      <c r="N12" s="23">
        <f t="shared" si="1"/>
        <v>0</v>
      </c>
      <c r="O12" s="24">
        <f t="shared" si="1"/>
        <v>0</v>
      </c>
      <c r="P12" s="12"/>
    </row>
    <row r="13" spans="3:16" x14ac:dyDescent="0.25">
      <c r="C13" s="9"/>
      <c r="E13" s="25">
        <v>0.8</v>
      </c>
      <c r="F13" s="50">
        <f>E13*$F$6*$F$4</f>
        <v>945.6</v>
      </c>
      <c r="G13" s="26">
        <f t="shared" si="2"/>
        <v>193.7704918032787</v>
      </c>
      <c r="H13" s="27"/>
      <c r="I13" s="22">
        <f t="shared" si="1"/>
        <v>164.80000000000007</v>
      </c>
      <c r="J13" s="23">
        <f t="shared" si="1"/>
        <v>116</v>
      </c>
      <c r="K13" s="23">
        <f t="shared" si="1"/>
        <v>67.200000000000045</v>
      </c>
      <c r="L13" s="23">
        <f t="shared" si="1"/>
        <v>18.400000000000091</v>
      </c>
      <c r="M13" s="23">
        <f t="shared" si="1"/>
        <v>0</v>
      </c>
      <c r="N13" s="23">
        <f t="shared" si="1"/>
        <v>0</v>
      </c>
      <c r="O13" s="24">
        <f t="shared" si="1"/>
        <v>0</v>
      </c>
      <c r="P13" s="12"/>
    </row>
    <row r="14" spans="3:16" x14ac:dyDescent="0.25">
      <c r="C14" s="9"/>
      <c r="E14" s="28">
        <v>0.85</v>
      </c>
      <c r="F14" s="51">
        <f>E14*$F$6*$F$4</f>
        <v>1004.7</v>
      </c>
      <c r="G14" s="29">
        <f t="shared" si="2"/>
        <v>205.88114754098362</v>
      </c>
      <c r="H14" s="30"/>
      <c r="I14" s="31">
        <f t="shared" si="1"/>
        <v>223.90000000000009</v>
      </c>
      <c r="J14" s="32">
        <f t="shared" si="1"/>
        <v>175.10000000000002</v>
      </c>
      <c r="K14" s="32">
        <f t="shared" si="1"/>
        <v>126.30000000000007</v>
      </c>
      <c r="L14" s="32">
        <f t="shared" si="1"/>
        <v>77.500000000000114</v>
      </c>
      <c r="M14" s="32">
        <f t="shared" si="1"/>
        <v>28.700000000000045</v>
      </c>
      <c r="N14" s="32">
        <f t="shared" si="1"/>
        <v>0</v>
      </c>
      <c r="O14" s="33">
        <f t="shared" si="1"/>
        <v>0</v>
      </c>
      <c r="P14" s="12"/>
    </row>
    <row r="15" spans="3:16" x14ac:dyDescent="0.25">
      <c r="C15" s="9"/>
      <c r="G15" s="34"/>
      <c r="P15" s="12"/>
    </row>
    <row r="16" spans="3:16" ht="15.75" thickBot="1" x14ac:dyDescent="0.3">
      <c r="C16" s="35"/>
      <c r="D16" s="36"/>
      <c r="E16" s="36"/>
      <c r="F16" s="37" t="s">
        <v>3</v>
      </c>
      <c r="G16" s="38"/>
      <c r="H16" s="38"/>
      <c r="I16" s="39">
        <f>I10/$F$6</f>
        <v>0.8</v>
      </c>
      <c r="J16" s="39">
        <f t="shared" ref="J16:O16" si="3">J10/$F$6</f>
        <v>0.85</v>
      </c>
      <c r="K16" s="39">
        <f t="shared" si="3"/>
        <v>0.9</v>
      </c>
      <c r="L16" s="39">
        <f t="shared" si="3"/>
        <v>0.95</v>
      </c>
      <c r="M16" s="39">
        <f t="shared" si="3"/>
        <v>1</v>
      </c>
      <c r="N16" s="39">
        <f t="shared" si="3"/>
        <v>1.05</v>
      </c>
      <c r="O16" s="40">
        <f t="shared" si="3"/>
        <v>1.1000000000000001</v>
      </c>
      <c r="P16" s="41"/>
    </row>
    <row r="17" spans="3:16" ht="15.75" thickBot="1" x14ac:dyDescent="0.3"/>
    <row r="18" spans="3:16" ht="17.25" x14ac:dyDescent="0.25">
      <c r="C18" s="3" t="s">
        <v>4</v>
      </c>
      <c r="D18" s="4"/>
      <c r="E18" s="5" t="s">
        <v>7</v>
      </c>
      <c r="F18" s="6">
        <v>13.76</v>
      </c>
      <c r="G18" s="7"/>
      <c r="H18" s="7"/>
      <c r="I18" s="4"/>
      <c r="J18" s="4" t="s">
        <v>0</v>
      </c>
      <c r="K18" s="4"/>
      <c r="L18" s="4"/>
      <c r="M18" s="4"/>
      <c r="N18" s="4"/>
      <c r="O18" s="4"/>
      <c r="P18" s="8"/>
    </row>
    <row r="19" spans="3:16" ht="17.25" x14ac:dyDescent="0.25">
      <c r="C19" s="9"/>
      <c r="E19" s="10" t="s">
        <v>8</v>
      </c>
      <c r="F19" s="52">
        <v>12.84</v>
      </c>
      <c r="G19" s="11"/>
      <c r="H19" s="11"/>
      <c r="J19" s="48">
        <f>1-F19/F18</f>
        <v>6.6860465116279078E-2</v>
      </c>
      <c r="P19" s="12"/>
    </row>
    <row r="20" spans="3:16" ht="17.25" x14ac:dyDescent="0.25">
      <c r="C20" s="9"/>
      <c r="E20" s="10" t="s">
        <v>9</v>
      </c>
      <c r="F20" s="1">
        <v>65</v>
      </c>
      <c r="G20" s="13"/>
      <c r="H20" s="13"/>
      <c r="J20" s="14"/>
      <c r="P20" s="12"/>
    </row>
    <row r="21" spans="3:16" ht="17.25" x14ac:dyDescent="0.25">
      <c r="C21" s="9"/>
      <c r="E21" s="10" t="s">
        <v>10</v>
      </c>
      <c r="F21" s="1">
        <v>5</v>
      </c>
      <c r="G21" s="13"/>
      <c r="H21" s="13"/>
      <c r="P21" s="12"/>
    </row>
    <row r="22" spans="3:16" x14ac:dyDescent="0.25">
      <c r="C22" s="9"/>
      <c r="I22" s="57" t="s">
        <v>12</v>
      </c>
      <c r="J22" s="57"/>
      <c r="K22" s="57"/>
      <c r="L22" s="57"/>
      <c r="M22" s="57"/>
      <c r="N22" s="57"/>
      <c r="O22" s="57"/>
      <c r="P22" s="12"/>
    </row>
    <row r="23" spans="3:16" x14ac:dyDescent="0.25">
      <c r="C23" s="9"/>
      <c r="I23" s="58" t="s">
        <v>1</v>
      </c>
      <c r="J23" s="58"/>
      <c r="K23" s="58"/>
      <c r="L23" s="58"/>
      <c r="M23" s="58"/>
      <c r="N23" s="58"/>
      <c r="O23" s="58"/>
      <c r="P23" s="12"/>
    </row>
    <row r="24" spans="3:16" ht="33" customHeight="1" x14ac:dyDescent="0.25">
      <c r="C24" s="9"/>
      <c r="E24" t="s">
        <v>5</v>
      </c>
      <c r="F24" s="16" t="s">
        <v>6</v>
      </c>
      <c r="G24" s="16" t="s">
        <v>11</v>
      </c>
      <c r="H24" s="10"/>
      <c r="I24" s="18">
        <f t="shared" ref="I24:K24" si="4">J24-5</f>
        <v>45</v>
      </c>
      <c r="J24" s="18">
        <f t="shared" si="4"/>
        <v>50</v>
      </c>
      <c r="K24" s="18">
        <f t="shared" si="4"/>
        <v>55</v>
      </c>
      <c r="L24" s="18">
        <f>M24-5</f>
        <v>60</v>
      </c>
      <c r="M24" s="56">
        <f>F20</f>
        <v>65</v>
      </c>
      <c r="N24" s="18">
        <f>M24+$F$21</f>
        <v>70</v>
      </c>
      <c r="O24" s="18">
        <f>N24+$F$21</f>
        <v>75</v>
      </c>
      <c r="P24" s="12"/>
    </row>
    <row r="25" spans="3:16" x14ac:dyDescent="0.25">
      <c r="C25" s="9"/>
      <c r="E25" s="19">
        <v>0.7</v>
      </c>
      <c r="F25" s="53">
        <f>E25*$F$20*$F$18</f>
        <v>626.08000000000004</v>
      </c>
      <c r="G25" s="42">
        <f>F25/$F$19</f>
        <v>48.760124610591902</v>
      </c>
      <c r="H25" s="43"/>
      <c r="I25" s="23">
        <f t="shared" ref="I25:O28" si="5">MAX(0,$E25*$F$20*$F$18-$F$19*I$24)</f>
        <v>48.280000000000086</v>
      </c>
      <c r="J25" s="23">
        <f t="shared" si="5"/>
        <v>0</v>
      </c>
      <c r="K25" s="23">
        <f t="shared" si="5"/>
        <v>0</v>
      </c>
      <c r="L25" s="23">
        <f t="shared" si="5"/>
        <v>0</v>
      </c>
      <c r="M25" s="23">
        <f t="shared" si="5"/>
        <v>0</v>
      </c>
      <c r="N25" s="23">
        <f t="shared" si="5"/>
        <v>0</v>
      </c>
      <c r="O25" s="24">
        <f t="shared" si="5"/>
        <v>0</v>
      </c>
      <c r="P25" s="12"/>
    </row>
    <row r="26" spans="3:16" x14ac:dyDescent="0.25">
      <c r="C26" s="9"/>
      <c r="E26" s="25">
        <v>0.75</v>
      </c>
      <c r="F26" s="54">
        <f>E26*$F$20*$F$18</f>
        <v>670.8</v>
      </c>
      <c r="G26" s="14">
        <f t="shared" ref="G26:G28" si="6">F26/$F$19</f>
        <v>52.242990654205606</v>
      </c>
      <c r="H26" s="44"/>
      <c r="I26" s="23">
        <f t="shared" si="5"/>
        <v>93</v>
      </c>
      <c r="J26" s="23">
        <f t="shared" si="5"/>
        <v>28.799999999999955</v>
      </c>
      <c r="K26" s="23">
        <f t="shared" si="5"/>
        <v>0</v>
      </c>
      <c r="L26" s="23">
        <f t="shared" si="5"/>
        <v>0</v>
      </c>
      <c r="M26" s="23">
        <f t="shared" si="5"/>
        <v>0</v>
      </c>
      <c r="N26" s="23">
        <f t="shared" si="5"/>
        <v>0</v>
      </c>
      <c r="O26" s="24">
        <f t="shared" si="5"/>
        <v>0</v>
      </c>
      <c r="P26" s="12"/>
    </row>
    <row r="27" spans="3:16" x14ac:dyDescent="0.25">
      <c r="C27" s="9"/>
      <c r="E27" s="25">
        <v>0.8</v>
      </c>
      <c r="F27" s="54">
        <f>E27*$F$20*$F$18</f>
        <v>715.52</v>
      </c>
      <c r="G27" s="14">
        <f t="shared" si="6"/>
        <v>55.725856697819317</v>
      </c>
      <c r="H27" s="44"/>
      <c r="I27" s="23">
        <f t="shared" si="5"/>
        <v>137.72000000000003</v>
      </c>
      <c r="J27" s="23">
        <f t="shared" si="5"/>
        <v>73.519999999999982</v>
      </c>
      <c r="K27" s="23">
        <f t="shared" si="5"/>
        <v>9.3199999999999363</v>
      </c>
      <c r="L27" s="23">
        <f t="shared" si="5"/>
        <v>0</v>
      </c>
      <c r="M27" s="23">
        <f t="shared" si="5"/>
        <v>0</v>
      </c>
      <c r="N27" s="23">
        <f t="shared" si="5"/>
        <v>0</v>
      </c>
      <c r="O27" s="24">
        <f t="shared" si="5"/>
        <v>0</v>
      </c>
      <c r="P27" s="12"/>
    </row>
    <row r="28" spans="3:16" x14ac:dyDescent="0.25">
      <c r="C28" s="9"/>
      <c r="E28" s="28">
        <v>0.85</v>
      </c>
      <c r="F28" s="55">
        <f>E28*$F$20*$F$18</f>
        <v>760.24</v>
      </c>
      <c r="G28" s="45">
        <f t="shared" si="6"/>
        <v>59.208722741433021</v>
      </c>
      <c r="H28" s="46"/>
      <c r="I28" s="32">
        <f t="shared" si="5"/>
        <v>182.44000000000005</v>
      </c>
      <c r="J28" s="32">
        <f t="shared" si="5"/>
        <v>118.24000000000001</v>
      </c>
      <c r="K28" s="32">
        <f t="shared" si="5"/>
        <v>54.039999999999964</v>
      </c>
      <c r="L28" s="32">
        <f t="shared" si="5"/>
        <v>0</v>
      </c>
      <c r="M28" s="32">
        <f t="shared" si="5"/>
        <v>0</v>
      </c>
      <c r="N28" s="32">
        <f t="shared" si="5"/>
        <v>0</v>
      </c>
      <c r="O28" s="33">
        <f t="shared" si="5"/>
        <v>0</v>
      </c>
      <c r="P28" s="12"/>
    </row>
    <row r="29" spans="3:16" x14ac:dyDescent="0.25">
      <c r="C29" s="9"/>
      <c r="G29" s="47"/>
      <c r="P29" s="12"/>
    </row>
    <row r="30" spans="3:16" ht="15.75" thickBot="1" x14ac:dyDescent="0.3">
      <c r="C30" s="35"/>
      <c r="D30" s="36"/>
      <c r="E30" s="36"/>
      <c r="F30" s="37" t="s">
        <v>3</v>
      </c>
      <c r="G30" s="38"/>
      <c r="H30" s="38"/>
      <c r="I30" s="39">
        <f>I24/$F$20</f>
        <v>0.69230769230769229</v>
      </c>
      <c r="J30" s="39">
        <f t="shared" ref="J30:O30" si="7">J24/$F$20</f>
        <v>0.76923076923076927</v>
      </c>
      <c r="K30" s="39">
        <f t="shared" si="7"/>
        <v>0.84615384615384615</v>
      </c>
      <c r="L30" s="39">
        <f t="shared" si="7"/>
        <v>0.92307692307692313</v>
      </c>
      <c r="M30" s="39">
        <f t="shared" si="7"/>
        <v>1</v>
      </c>
      <c r="N30" s="39">
        <f t="shared" si="7"/>
        <v>1.0769230769230769</v>
      </c>
      <c r="O30" s="40">
        <f t="shared" si="7"/>
        <v>1.1538461538461537</v>
      </c>
      <c r="P30" s="41"/>
    </row>
    <row r="31" spans="3:16" ht="15.75" x14ac:dyDescent="0.25">
      <c r="C31" s="59" t="s">
        <v>14</v>
      </c>
    </row>
    <row r="32" spans="3:16" ht="15.75" x14ac:dyDescent="0.25">
      <c r="C32" s="59" t="s">
        <v>15</v>
      </c>
    </row>
    <row r="33" spans="3:3" ht="15.75" x14ac:dyDescent="0.25">
      <c r="C33" s="59" t="s">
        <v>16</v>
      </c>
    </row>
    <row r="34" spans="3:3" ht="15.75" x14ac:dyDescent="0.25">
      <c r="C34" s="59" t="s">
        <v>17</v>
      </c>
    </row>
    <row r="36" spans="3:3" ht="9" customHeight="1" x14ac:dyDescent="0.25"/>
  </sheetData>
  <sheetProtection algorithmName="SHA-512" hashValue="sXmHwjQhejpyACCcc2zGvn6MI304MBhlSESmAYIwL1RD6rvIJhklKJurvkDC7CMcVCG4DhnQY9gULoo1nEIP9A==" saltValue="fGZ7GdPZMODuySRCEycF8Q==" spinCount="100000" sheet="1" selectLockedCells="1"/>
  <mergeCells count="4">
    <mergeCell ref="I22:O22"/>
    <mergeCell ref="I23:O23"/>
    <mergeCell ref="I8:O8"/>
    <mergeCell ref="I9:O9"/>
  </mergeCells>
  <conditionalFormatting sqref="I11:O14">
    <cfRule type="colorScale" priority="4">
      <colorScale>
        <cfvo type="min"/>
        <cfvo type="max"/>
        <color rgb="FFFCFCFF"/>
        <color rgb="FFFF0000"/>
      </colorScale>
    </cfRule>
  </conditionalFormatting>
  <conditionalFormatting sqref="I25:O28 I30:O30">
    <cfRule type="colorScale" priority="6">
      <colorScale>
        <cfvo type="min"/>
        <cfvo type="max"/>
        <color rgb="FFFCFCFF"/>
        <color rgb="FFFF0000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Sherrick, Bruce</dc:creator>
  <cp:lastModifiedBy>Paulson, Nicholas D</cp:lastModifiedBy>
  <dcterms:created xsi:type="dcterms:W3CDTF">2023-10-06T15:48:27Z</dcterms:created>
  <dcterms:modified xsi:type="dcterms:W3CDTF">2023-11-01T14:39:06Z</dcterms:modified>
</cp:coreProperties>
</file>